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99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<sst xmlns="http://schemas.openxmlformats.org/spreadsheetml/2006/main" count="59" uniqueCount="59">
  <si>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№ п/п</t>
  </si>
  <si>
    <t>Услуга</t>
  </si>
  <si>
    <t>1. Многоквартирные или жилые дома со всеми видами благоустройства с лифтами, системами дымоудаления и мусоропроводами</t>
  </si>
  <si>
    <t>2.Многоквартирные или жилые дома со всеми видами благоустройства с  лифтами и мусоропроводами (холдинг) 01/01/14-30/06/14</t>
  </si>
  <si>
    <t>2.Многоквартирные или жилые дома со всеми видами благоустройства с  лифтами и мусоропроводами (холдинг)01/07/14-31/12/14</t>
  </si>
  <si>
    <t>Сдеднегодовой тариф холдинг</t>
  </si>
  <si>
    <t>Многоквартирные или жилые дома со всеми видами благоустройства с  лифтами и мусоропроводами 01/01/14-30/06/14</t>
  </si>
  <si>
    <t>Многоквартирные или жилые дома со всеми видами благоустройства с  лифтами и мусоропроводами 01/01/15-30/06/15</t>
  </si>
  <si>
    <t>Многоквартирные или жилые дома со всеми видами благоустройства с  лифтами и мусоропроводами 01/01/15-30/06/16</t>
  </si>
  <si>
    <t>Многоквартирные или жилые дома со всеми видами благоустройства с  лифтами и мусоропроводами 01/01/15-30/06/17</t>
  </si>
  <si>
    <t>Многоквартирные или жилые дома со всеми видами благоустройства с  лифтами и мусоропроводами 01/07/15-31/12/15</t>
  </si>
  <si>
    <t>Размер платы за содержание и ремонт жилого помещения (на 1м2 в месяц)</t>
  </si>
  <si>
    <t>в том числе:</t>
  </si>
  <si>
    <t>I. Текущий ремонт общего имущества в многоквартирном доме</t>
  </si>
  <si>
    <t>II. Содержание общего имущества в многоквартирном доме: в т.ч.</t>
  </si>
  <si>
    <t>2а</t>
  </si>
  <si>
    <t>Содержание внутридомового оборудования</t>
  </si>
  <si>
    <t>обслуживание внутридомового инженерного оборудования и замеры сопротивления изоляции кабелей</t>
  </si>
  <si>
    <t>освещение МОП</t>
  </si>
  <si>
    <t>очистка дымоходов и вентканалов</t>
  </si>
  <si>
    <t>Аварийно-восстановительные работы</t>
  </si>
  <si>
    <t>2б</t>
  </si>
  <si>
    <t>ВДГО</t>
  </si>
  <si>
    <t>2в</t>
  </si>
  <si>
    <t>Аварийно-диспетчерская служба</t>
  </si>
  <si>
    <t>2г</t>
  </si>
  <si>
    <t>Эксплуатация лифтового хозяйства</t>
  </si>
  <si>
    <t>2д</t>
  </si>
  <si>
    <t>Уборка помещений общего пользования и придомовой территории, в т.ч. Мусоропроводы</t>
  </si>
  <si>
    <t>уборка придомовых площадей</t>
  </si>
  <si>
    <t>уборка внутриподъездных плрощадей</t>
  </si>
  <si>
    <t>обслуживание м/пр</t>
  </si>
  <si>
    <t>2е</t>
  </si>
  <si>
    <t>Содержание и уход за элементами озеленения</t>
  </si>
  <si>
    <t>2ж</t>
  </si>
  <si>
    <t>Обеспечение санитарного состояния жилых зданий и придомовых территорий, в т.ч. Вывоз ТБО и КГМ, дератизация/дезинсекция</t>
  </si>
  <si>
    <t>Дератизация и дезинсекция</t>
  </si>
  <si>
    <t>Преобретение контейнеров</t>
  </si>
  <si>
    <t>КГМ</t>
  </si>
  <si>
    <t>ТБО</t>
  </si>
  <si>
    <t>2з</t>
  </si>
  <si>
    <t>Прочие расходы + резерв</t>
  </si>
  <si>
    <t xml:space="preserve">Расходы по управлению многоквартирным домом </t>
  </si>
  <si>
    <t>осуществление договорной работы</t>
  </si>
  <si>
    <t>осуществление систематического контроля за исполнением заключенных договоров</t>
  </si>
  <si>
    <t>повышение эфективности использования общего имущества МКД</t>
  </si>
  <si>
    <t>работа с обращениями собственников</t>
  </si>
  <si>
    <t>подготовка и представление собственикам предложений о проведении капитального ремонта</t>
  </si>
  <si>
    <t>обеспечение взаимодействия с органами, осуществляющими постановку и снятие с регистрационного учета граждан по месту жительства и пребывания</t>
  </si>
  <si>
    <t>ведение бухгалтерского учета и отчетности</t>
  </si>
  <si>
    <t>организация начислений платежей за услуги</t>
  </si>
  <si>
    <t>работа  с контролирующими органами , взаимодействие с правоохранительными органами</t>
  </si>
  <si>
    <t>профилактика и взыскание задолженности по оплате услуг</t>
  </si>
  <si>
    <t>организация перерасчета платы за коммунальные услуги</t>
  </si>
  <si>
    <t>информационная деятельность по подготовке и предоставлению ежегодного отчета о результатах деятельности по раскрытию информации в соответствии с требованиями действующего законодательства</t>
  </si>
  <si>
    <t>Генеральный директор</t>
  </si>
  <si>
    <t>ОАО "ДК Канавинского района"</t>
  </si>
  <si>
    <t>А.А.Ефремов</t>
  </si>
  <si>
    <t>Стоимость отдельных услуг или работ, включаемых в перечень услуг и работ по содержанию и ремонту общего имущества по  МКД № 24 по ул. Генерала Зимина, включаемых в размер платы за содержание и ремонт жилых помещений с 01.01.2015 по 31.12.2015 в расчете на 1 кв. м . общей площади жилья в месяц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</si>
</sst>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33" borderId="0" xfId="0" applyFont="1" applyFill="1" applyAlignment="1">
      <alignment horizontal="center" vertical="center" wrapText="1"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/>
    </xf>
    <xf numFmtId="2" fontId="38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2" fontId="38" fillId="33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/>
    </xf>
    <xf numFmtId="2" fontId="39" fillId="33" borderId="10" xfId="0" applyNumberFormat="1" applyFont="1" applyFill="1" applyBorder="1" applyAlignment="1">
      <alignment/>
    </xf>
    <xf numFmtId="2" fontId="39" fillId="33" borderId="11" xfId="0" applyNumberFormat="1" applyFont="1" applyFill="1" applyBorder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2" fontId="38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29" fillId="33" borderId="10" xfId="0" applyFont="1" applyFill="1" applyBorder="1" applyAlignment="1">
      <alignment/>
    </xf>
    <xf numFmtId="0" fontId="20" fillId="33" borderId="10" xfId="0" applyNumberFormat="1" applyFont="1" applyFill="1" applyBorder="1" applyAlignment="1">
      <alignment vertical="center" wrapText="1"/>
    </xf>
    <xf numFmtId="0" fontId="21" fillId="33" borderId="10" xfId="0" applyNumberFormat="1" applyFont="1" applyFill="1" applyBorder="1" applyAlignment="1">
      <alignment vertical="center" wrapText="1"/>
    </xf>
    <xf numFmtId="2" fontId="38" fillId="33" borderId="11" xfId="0" applyNumberFormat="1" applyFont="1" applyFill="1" applyBorder="1" applyAlignment="1">
      <alignment/>
    </xf>
    <xf numFmtId="0" fontId="38" fillId="33" borderId="10" xfId="0" applyFont="1" applyFill="1" applyBorder="1" applyAlignment="1">
      <alignment wrapText="1"/>
    </xf>
    <xf numFmtId="0" fontId="38" fillId="33" borderId="0" xfId="0" applyFont="1" applyFill="1" applyAlignment="1">
      <alignment horizontal="left"/>
    </xf>
    <xf numFmtId="2" fontId="38" fillId="33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3"/>
  <sheetViews>
    <sheetView tabSelected="1" zoomScalePageLayoutView="0" workbookViewId="0" topLeftCell="A1">
      <selection activeCell="N4" sqref="N4"/>
    </sheetView>
  </sheetViews>
  <sheetFormatPr defaultColWidth="9.140625" defaultRowHeight="15"/>
  <cols>
    <col min="1" max="1" width="6.57421875" style="2" customWidth="1"/>
    <col min="2" max="2" width="59.8515625" style="3" customWidth="1"/>
    <col min="3" max="3" width="20.7109375" style="3" hidden="1" customWidth="1"/>
    <col min="4" max="4" width="9.7109375" style="4" hidden="1" customWidth="1"/>
    <col min="5" max="5" width="9.8515625" style="4" hidden="1" customWidth="1"/>
    <col min="6" max="6" width="9.7109375" style="4" hidden="1" customWidth="1"/>
    <col min="7" max="7" width="11.421875" style="4" hidden="1" customWidth="1"/>
    <col min="8" max="8" width="11.57421875" style="4" customWidth="1"/>
    <col min="9" max="10" width="9.140625" style="5" hidden="1" customWidth="1"/>
    <col min="11" max="11" width="15.57421875" style="5" customWidth="1"/>
  </cols>
  <sheetData>
    <row r="2" spans="1:11" ht="49.5" customHeight="1">
      <c r="A2" s="1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4" spans="1:11" ht="191.25">
      <c r="A4" s="6" t="s">
        <v>0</v>
      </c>
      <c r="B4" s="6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</row>
    <row r="5" spans="1:11" ht="25.5">
      <c r="A5" s="9"/>
      <c r="B5" s="10" t="s">
        <v>11</v>
      </c>
      <c r="C5" s="11"/>
      <c r="D5" s="12">
        <f>D7+D8+D28</f>
        <v>24.55</v>
      </c>
      <c r="E5" s="12">
        <f>E7+E8+E28</f>
        <v>26.977995</v>
      </c>
      <c r="F5" s="12">
        <f>(D5+E5)/2</f>
        <v>25.763997500000002</v>
      </c>
      <c r="G5" s="12">
        <f>G7+G8+G28</f>
        <v>24.549999999999997</v>
      </c>
      <c r="H5" s="12">
        <f>H7+H8+H28</f>
        <v>26.179999999999996</v>
      </c>
      <c r="I5" s="12">
        <f>I7+I8+I28</f>
        <v>0</v>
      </c>
      <c r="J5" s="13">
        <f>J7+J8+J28</f>
        <v>0</v>
      </c>
      <c r="K5" s="12">
        <f>K7+K8+K28</f>
        <v>28.33</v>
      </c>
    </row>
    <row r="6" spans="1:11" ht="15">
      <c r="A6" s="14"/>
      <c r="B6" s="15" t="s">
        <v>12</v>
      </c>
      <c r="C6" s="15"/>
      <c r="D6" s="16"/>
      <c r="E6" s="12"/>
      <c r="F6" s="12"/>
      <c r="G6" s="16"/>
      <c r="H6" s="16"/>
      <c r="K6" s="17"/>
    </row>
    <row r="7" spans="1:11" ht="15">
      <c r="A7" s="9">
        <v>1</v>
      </c>
      <c r="B7" s="10" t="s">
        <v>13</v>
      </c>
      <c r="C7" s="11"/>
      <c r="D7" s="12">
        <v>4.47</v>
      </c>
      <c r="E7" s="12">
        <f>D7*1.0989</f>
        <v>4.912083</v>
      </c>
      <c r="F7" s="12">
        <f>(D7+E7)/2</f>
        <v>4.6910415</v>
      </c>
      <c r="G7" s="12">
        <v>4.47</v>
      </c>
      <c r="H7" s="12">
        <v>4.91</v>
      </c>
      <c r="K7" s="18">
        <f>ROUND(H7*1.082,2)</f>
        <v>5.31</v>
      </c>
    </row>
    <row r="8" spans="1:11" ht="15">
      <c r="A8" s="9">
        <v>2</v>
      </c>
      <c r="B8" s="19" t="s">
        <v>14</v>
      </c>
      <c r="C8" s="11"/>
      <c r="D8" s="12">
        <f>SUM(D9:D27)</f>
        <v>18.580000000000002</v>
      </c>
      <c r="E8" s="12">
        <f>SUM(E9:E27)</f>
        <v>20.417562</v>
      </c>
      <c r="F8" s="12">
        <f>(D8+E8)/2</f>
        <v>19.498781</v>
      </c>
      <c r="G8" s="12">
        <f>G9+G14+G15+G16+G17+G21+G22+G27</f>
        <v>18.58</v>
      </c>
      <c r="H8" s="12">
        <f>H9+H14+H15+H16+H17+H21+H22+H27</f>
        <v>19.619999999999997</v>
      </c>
      <c r="I8" s="12">
        <f>I9+I14+I15+I16+I17+I21+I22+I27</f>
        <v>0</v>
      </c>
      <c r="J8" s="13">
        <f>J9+J14+J15+J16+J17+J21+J22+J27</f>
        <v>0</v>
      </c>
      <c r="K8" s="12">
        <f>K9+K14+K15+K16+K17+K21+K22+K27</f>
        <v>21.23</v>
      </c>
    </row>
    <row r="9" spans="1:11" ht="15">
      <c r="A9" s="14" t="s">
        <v>15</v>
      </c>
      <c r="B9" s="20" t="s">
        <v>16</v>
      </c>
      <c r="C9" s="15"/>
      <c r="D9" s="16">
        <v>3.24</v>
      </c>
      <c r="E9" s="16">
        <f>D9*1.0989</f>
        <v>3.560436</v>
      </c>
      <c r="F9" s="16">
        <f>(D9+E9)/2</f>
        <v>3.400218</v>
      </c>
      <c r="G9" s="16">
        <f>G13+G10+G11+G12</f>
        <v>6.04</v>
      </c>
      <c r="H9" s="16">
        <f>H13+H10+H11+H12</f>
        <v>6.6499999999999995</v>
      </c>
      <c r="I9" s="16">
        <f>I13+I10+I11+I12</f>
        <v>0</v>
      </c>
      <c r="J9" s="21">
        <f>J13+J10+J11+J12</f>
        <v>0</v>
      </c>
      <c r="K9" s="16">
        <f>K13+K10+K11+K12</f>
        <v>7.1899999999999995</v>
      </c>
    </row>
    <row r="10" spans="1:11" ht="25.5">
      <c r="A10" s="14"/>
      <c r="B10" s="20" t="s">
        <v>17</v>
      </c>
      <c r="C10" s="15"/>
      <c r="D10" s="16"/>
      <c r="E10" s="16"/>
      <c r="F10" s="16"/>
      <c r="G10" s="16">
        <v>2.75</v>
      </c>
      <c r="H10" s="16">
        <v>3.03</v>
      </c>
      <c r="K10" s="17">
        <f>ROUND(H10*1.082,2)-0.01</f>
        <v>3.27</v>
      </c>
    </row>
    <row r="11" spans="1:11" ht="15">
      <c r="A11" s="14"/>
      <c r="B11" s="20" t="s">
        <v>18</v>
      </c>
      <c r="C11" s="15"/>
      <c r="D11" s="16"/>
      <c r="E11" s="16"/>
      <c r="F11" s="16"/>
      <c r="G11" s="16">
        <v>1.62</v>
      </c>
      <c r="H11" s="16">
        <v>1.78</v>
      </c>
      <c r="K11" s="17">
        <f aca="true" t="shared" si="0" ref="K11:K40">ROUND(H11*1.082,2)</f>
        <v>1.93</v>
      </c>
    </row>
    <row r="12" spans="1:11" ht="15">
      <c r="A12" s="14"/>
      <c r="B12" s="20" t="s">
        <v>19</v>
      </c>
      <c r="C12" s="15"/>
      <c r="D12" s="16"/>
      <c r="E12" s="16"/>
      <c r="F12" s="16"/>
      <c r="G12" s="16">
        <v>0.08</v>
      </c>
      <c r="H12" s="16">
        <v>0.09</v>
      </c>
      <c r="K12" s="17">
        <f t="shared" si="0"/>
        <v>0.1</v>
      </c>
    </row>
    <row r="13" spans="1:11" ht="15">
      <c r="A13" s="14"/>
      <c r="B13" s="20" t="s">
        <v>20</v>
      </c>
      <c r="C13" s="15"/>
      <c r="D13" s="16"/>
      <c r="E13" s="16"/>
      <c r="F13" s="16"/>
      <c r="G13" s="16">
        <v>1.59</v>
      </c>
      <c r="H13" s="16">
        <v>1.75</v>
      </c>
      <c r="K13" s="17">
        <f>ROUND(H13*1.082,2)</f>
        <v>1.89</v>
      </c>
    </row>
    <row r="14" spans="1:11" ht="15">
      <c r="A14" s="14" t="s">
        <v>21</v>
      </c>
      <c r="B14" s="20" t="s">
        <v>22</v>
      </c>
      <c r="C14" s="15"/>
      <c r="D14" s="16">
        <v>0.09</v>
      </c>
      <c r="E14" s="16">
        <f>D14*1.0989</f>
        <v>0.09890099999999999</v>
      </c>
      <c r="F14" s="16">
        <f>(D14+E14)/2</f>
        <v>0.09445049999999999</v>
      </c>
      <c r="G14" s="16">
        <v>0.14</v>
      </c>
      <c r="H14" s="16">
        <v>0.15</v>
      </c>
      <c r="K14" s="17">
        <f>ROUND(H14*1.082,2)+0.01</f>
        <v>0.17</v>
      </c>
    </row>
    <row r="15" spans="1:11" ht="15">
      <c r="A15" s="14" t="s">
        <v>23</v>
      </c>
      <c r="B15" s="20" t="s">
        <v>24</v>
      </c>
      <c r="C15" s="15"/>
      <c r="D15" s="16">
        <v>0.9</v>
      </c>
      <c r="E15" s="16">
        <f>D15*1.0989</f>
        <v>0.9890100000000001</v>
      </c>
      <c r="F15" s="16">
        <f>(D15+E15)/2</f>
        <v>0.944505</v>
      </c>
      <c r="G15" s="16">
        <v>0.81</v>
      </c>
      <c r="H15" s="16">
        <v>0.89</v>
      </c>
      <c r="K15" s="17">
        <f t="shared" si="0"/>
        <v>0.96</v>
      </c>
    </row>
    <row r="16" spans="1:11" ht="15">
      <c r="A16" s="14" t="s">
        <v>25</v>
      </c>
      <c r="B16" s="20" t="s">
        <v>26</v>
      </c>
      <c r="C16" s="15"/>
      <c r="D16" s="16">
        <v>3.9</v>
      </c>
      <c r="E16" s="16">
        <f>D16*1.0989</f>
        <v>4.28571</v>
      </c>
      <c r="F16" s="16">
        <f>(D16+E16)/2</f>
        <v>4.092855</v>
      </c>
      <c r="G16" s="16">
        <v>3.18</v>
      </c>
      <c r="H16" s="16">
        <v>3.49</v>
      </c>
      <c r="K16" s="17">
        <f t="shared" si="0"/>
        <v>3.78</v>
      </c>
    </row>
    <row r="17" spans="1:11" ht="25.5">
      <c r="A17" s="14" t="s">
        <v>27</v>
      </c>
      <c r="B17" s="20" t="s">
        <v>28</v>
      </c>
      <c r="C17" s="15"/>
      <c r="D17" s="16">
        <v>5</v>
      </c>
      <c r="E17" s="16">
        <f>D17*1.0989</f>
        <v>5.4945</v>
      </c>
      <c r="F17" s="16">
        <f>(D17+E17)/2</f>
        <v>5.24725</v>
      </c>
      <c r="G17" s="16">
        <f>G18+G19+G20</f>
        <v>5.17</v>
      </c>
      <c r="H17" s="16">
        <f>H18+H19+H20</f>
        <v>4.88</v>
      </c>
      <c r="I17" s="16">
        <f>I18+I19+I20</f>
        <v>0</v>
      </c>
      <c r="J17" s="21">
        <f>J18+J19+J20</f>
        <v>0</v>
      </c>
      <c r="K17" s="16">
        <f>K18+K19+K20</f>
        <v>5.28</v>
      </c>
    </row>
    <row r="18" spans="1:11" ht="15">
      <c r="A18" s="14"/>
      <c r="B18" s="20" t="s">
        <v>29</v>
      </c>
      <c r="C18" s="15"/>
      <c r="D18" s="16"/>
      <c r="E18" s="16"/>
      <c r="F18" s="16"/>
      <c r="G18" s="16">
        <v>3.24</v>
      </c>
      <c r="H18" s="16">
        <v>3.56</v>
      </c>
      <c r="K18" s="17">
        <f>ROUND(H18*1.082,2)</f>
        <v>3.85</v>
      </c>
    </row>
    <row r="19" spans="1:11" ht="15">
      <c r="A19" s="14"/>
      <c r="B19" s="20" t="s">
        <v>30</v>
      </c>
      <c r="C19" s="15"/>
      <c r="D19" s="16"/>
      <c r="E19" s="16"/>
      <c r="F19" s="16"/>
      <c r="G19" s="16">
        <v>1.2</v>
      </c>
      <c r="H19" s="16">
        <v>1.32</v>
      </c>
      <c r="K19" s="17">
        <f t="shared" si="0"/>
        <v>1.43</v>
      </c>
    </row>
    <row r="20" spans="1:11" ht="15">
      <c r="A20" s="14"/>
      <c r="B20" s="20" t="s">
        <v>31</v>
      </c>
      <c r="C20" s="15"/>
      <c r="D20" s="16"/>
      <c r="E20" s="16"/>
      <c r="F20" s="16"/>
      <c r="G20" s="17">
        <v>0.73</v>
      </c>
      <c r="H20" s="16"/>
      <c r="I20" s="17"/>
      <c r="J20" s="21"/>
      <c r="K20" s="17"/>
    </row>
    <row r="21" spans="1:11" ht="15">
      <c r="A21" s="14" t="s">
        <v>32</v>
      </c>
      <c r="B21" s="20" t="s">
        <v>33</v>
      </c>
      <c r="C21" s="15"/>
      <c r="D21" s="16">
        <v>0.2</v>
      </c>
      <c r="E21" s="16">
        <f>D21*1.0989</f>
        <v>0.21978</v>
      </c>
      <c r="F21" s="16">
        <f>(D21+E21)/2</f>
        <v>0.20989000000000002</v>
      </c>
      <c r="G21" s="16">
        <v>0.23</v>
      </c>
      <c r="H21" s="16">
        <v>0.25</v>
      </c>
      <c r="K21" s="17">
        <f t="shared" si="0"/>
        <v>0.27</v>
      </c>
    </row>
    <row r="22" spans="1:11" ht="25.5">
      <c r="A22" s="14" t="s">
        <v>34</v>
      </c>
      <c r="B22" s="20" t="s">
        <v>35</v>
      </c>
      <c r="C22" s="15"/>
      <c r="D22" s="16">
        <v>4.77</v>
      </c>
      <c r="E22" s="16">
        <f>D22*1.0989</f>
        <v>5.241752999999999</v>
      </c>
      <c r="F22" s="16">
        <f>(D22+E22)/2</f>
        <v>5.005876499999999</v>
      </c>
      <c r="G22" s="16">
        <f>0.09+0.7+1.82+0.04</f>
        <v>2.65</v>
      </c>
      <c r="H22" s="16">
        <f>H23+H24+H25+H26</f>
        <v>2.91</v>
      </c>
      <c r="I22" s="16">
        <f>I23+I24+I25+I26</f>
        <v>0</v>
      </c>
      <c r="J22" s="16">
        <f>J23+J24+J25+J26</f>
        <v>0</v>
      </c>
      <c r="K22" s="16">
        <f>K23+K24+K25+K26</f>
        <v>3.14</v>
      </c>
    </row>
    <row r="23" spans="1:11" ht="15">
      <c r="A23" s="14"/>
      <c r="B23" s="20" t="s">
        <v>36</v>
      </c>
      <c r="C23" s="15"/>
      <c r="D23" s="16"/>
      <c r="E23" s="16"/>
      <c r="F23" s="16"/>
      <c r="G23" s="16">
        <v>0.09</v>
      </c>
      <c r="H23" s="16">
        <v>0.1</v>
      </c>
      <c r="K23" s="17">
        <f t="shared" si="0"/>
        <v>0.11</v>
      </c>
    </row>
    <row r="24" spans="1:11" ht="15">
      <c r="A24" s="14"/>
      <c r="B24" s="20" t="s">
        <v>37</v>
      </c>
      <c r="C24" s="15"/>
      <c r="D24" s="16"/>
      <c r="E24" s="16"/>
      <c r="F24" s="16"/>
      <c r="G24" s="16">
        <v>0.04</v>
      </c>
      <c r="H24" s="16">
        <v>0.04</v>
      </c>
      <c r="K24" s="17">
        <f t="shared" si="0"/>
        <v>0.04</v>
      </c>
    </row>
    <row r="25" spans="1:11" ht="15">
      <c r="A25" s="14"/>
      <c r="B25" s="20" t="s">
        <v>38</v>
      </c>
      <c r="C25" s="15"/>
      <c r="D25" s="16"/>
      <c r="E25" s="16"/>
      <c r="F25" s="16"/>
      <c r="G25" s="16">
        <v>0.7</v>
      </c>
      <c r="H25" s="16">
        <v>0.77</v>
      </c>
      <c r="K25" s="17">
        <f t="shared" si="0"/>
        <v>0.83</v>
      </c>
    </row>
    <row r="26" spans="1:11" ht="15">
      <c r="A26" s="14"/>
      <c r="B26" s="20" t="s">
        <v>39</v>
      </c>
      <c r="C26" s="15"/>
      <c r="D26" s="16"/>
      <c r="E26" s="16"/>
      <c r="F26" s="16"/>
      <c r="G26" s="16">
        <v>1.82</v>
      </c>
      <c r="H26" s="16">
        <v>2</v>
      </c>
      <c r="K26" s="17">
        <f t="shared" si="0"/>
        <v>2.16</v>
      </c>
    </row>
    <row r="27" spans="1:11" ht="15">
      <c r="A27" s="14" t="s">
        <v>40</v>
      </c>
      <c r="B27" s="20" t="s">
        <v>41</v>
      </c>
      <c r="C27" s="15"/>
      <c r="D27" s="16">
        <v>0.48</v>
      </c>
      <c r="E27" s="16">
        <f>D27*1.0989</f>
        <v>0.5274719999999999</v>
      </c>
      <c r="F27" s="16">
        <f>(D27+E27)/2</f>
        <v>0.503736</v>
      </c>
      <c r="G27" s="16">
        <f>0.22+0.14</f>
        <v>0.36</v>
      </c>
      <c r="H27" s="16">
        <f>0.24+0.16</f>
        <v>0.4</v>
      </c>
      <c r="K27" s="17">
        <f>ROUND(H27*1.082,2)+0.01</f>
        <v>0.44</v>
      </c>
    </row>
    <row r="28" spans="1:11" ht="15">
      <c r="A28" s="9">
        <v>3</v>
      </c>
      <c r="B28" s="19" t="s">
        <v>42</v>
      </c>
      <c r="C28" s="11"/>
      <c r="D28" s="12">
        <v>1.5</v>
      </c>
      <c r="E28" s="12">
        <f>D28*1.0989</f>
        <v>1.64835</v>
      </c>
      <c r="F28" s="12">
        <f>(D28+E28)/2</f>
        <v>1.5741749999999999</v>
      </c>
      <c r="G28" s="12">
        <v>1.5</v>
      </c>
      <c r="H28" s="12">
        <v>1.65</v>
      </c>
      <c r="K28" s="17">
        <f t="shared" si="0"/>
        <v>1.79</v>
      </c>
    </row>
    <row r="29" spans="1:11" ht="15">
      <c r="A29" s="14"/>
      <c r="B29" s="22" t="s">
        <v>43</v>
      </c>
      <c r="C29" s="15"/>
      <c r="D29" s="16"/>
      <c r="E29" s="16"/>
      <c r="F29" s="16"/>
      <c r="G29" s="16">
        <v>0.04</v>
      </c>
      <c r="H29" s="16">
        <v>0.04</v>
      </c>
      <c r="K29" s="17">
        <f t="shared" si="0"/>
        <v>0.04</v>
      </c>
    </row>
    <row r="30" spans="1:11" ht="26.25">
      <c r="A30" s="14"/>
      <c r="B30" s="22" t="s">
        <v>44</v>
      </c>
      <c r="C30" s="15"/>
      <c r="D30" s="16"/>
      <c r="E30" s="16"/>
      <c r="F30" s="16"/>
      <c r="G30" s="16">
        <v>0.11</v>
      </c>
      <c r="H30" s="16">
        <v>0.12</v>
      </c>
      <c r="K30" s="17">
        <f t="shared" si="0"/>
        <v>0.13</v>
      </c>
    </row>
    <row r="31" spans="1:11" ht="15">
      <c r="A31" s="14"/>
      <c r="B31" s="22" t="s">
        <v>45</v>
      </c>
      <c r="C31" s="15"/>
      <c r="D31" s="16"/>
      <c r="E31" s="16"/>
      <c r="F31" s="16"/>
      <c r="G31" s="16">
        <v>0.09</v>
      </c>
      <c r="H31" s="16">
        <v>0.1</v>
      </c>
      <c r="K31" s="17">
        <f t="shared" si="0"/>
        <v>0.11</v>
      </c>
    </row>
    <row r="32" spans="1:11" ht="15">
      <c r="A32" s="14"/>
      <c r="B32" s="22" t="s">
        <v>46</v>
      </c>
      <c r="C32" s="15"/>
      <c r="D32" s="16"/>
      <c r="E32" s="16"/>
      <c r="F32" s="16"/>
      <c r="G32" s="16">
        <v>0.2</v>
      </c>
      <c r="H32" s="16">
        <v>0.22</v>
      </c>
      <c r="K32" s="17">
        <f t="shared" si="0"/>
        <v>0.24</v>
      </c>
    </row>
    <row r="33" spans="1:11" ht="26.25">
      <c r="A33" s="14"/>
      <c r="B33" s="22" t="s">
        <v>47</v>
      </c>
      <c r="C33" s="15"/>
      <c r="D33" s="16"/>
      <c r="E33" s="16"/>
      <c r="F33" s="16"/>
      <c r="G33" s="16">
        <v>0.29</v>
      </c>
      <c r="H33" s="16">
        <v>0.33</v>
      </c>
      <c r="K33" s="17">
        <f t="shared" si="0"/>
        <v>0.36</v>
      </c>
    </row>
    <row r="34" spans="1:11" ht="39">
      <c r="A34" s="14"/>
      <c r="B34" s="22" t="s">
        <v>48</v>
      </c>
      <c r="C34" s="15"/>
      <c r="D34" s="16"/>
      <c r="E34" s="16"/>
      <c r="F34" s="16"/>
      <c r="G34" s="16">
        <v>0.2</v>
      </c>
      <c r="H34" s="16">
        <v>0.22</v>
      </c>
      <c r="K34" s="17">
        <f t="shared" si="0"/>
        <v>0.24</v>
      </c>
    </row>
    <row r="35" spans="1:11" ht="15">
      <c r="A35" s="14"/>
      <c r="B35" s="22" t="s">
        <v>49</v>
      </c>
      <c r="C35" s="15"/>
      <c r="D35" s="16"/>
      <c r="E35" s="16"/>
      <c r="F35" s="16"/>
      <c r="G35" s="16">
        <v>0.11</v>
      </c>
      <c r="H35" s="16">
        <v>0.12</v>
      </c>
      <c r="K35" s="17">
        <f t="shared" si="0"/>
        <v>0.13</v>
      </c>
    </row>
    <row r="36" spans="1:11" ht="15">
      <c r="A36" s="14"/>
      <c r="B36" s="22" t="s">
        <v>50</v>
      </c>
      <c r="C36" s="15"/>
      <c r="D36" s="16"/>
      <c r="E36" s="16"/>
      <c r="F36" s="16"/>
      <c r="G36" s="16">
        <v>0.05</v>
      </c>
      <c r="H36" s="16">
        <v>0.06</v>
      </c>
      <c r="K36" s="17">
        <f t="shared" si="0"/>
        <v>0.06</v>
      </c>
    </row>
    <row r="37" spans="1:11" ht="26.25">
      <c r="A37" s="14"/>
      <c r="B37" s="22" t="s">
        <v>51</v>
      </c>
      <c r="C37" s="15"/>
      <c r="D37" s="16"/>
      <c r="E37" s="16"/>
      <c r="F37" s="16"/>
      <c r="G37" s="16">
        <v>0.11</v>
      </c>
      <c r="H37" s="16">
        <v>0.12</v>
      </c>
      <c r="K37" s="17">
        <f t="shared" si="0"/>
        <v>0.13</v>
      </c>
    </row>
    <row r="38" spans="1:11" ht="15">
      <c r="A38" s="14"/>
      <c r="B38" s="22" t="s">
        <v>52</v>
      </c>
      <c r="C38" s="15"/>
      <c r="D38" s="16"/>
      <c r="E38" s="16"/>
      <c r="F38" s="16"/>
      <c r="G38" s="16">
        <v>0.13</v>
      </c>
      <c r="H38" s="16">
        <v>0.13</v>
      </c>
      <c r="K38" s="17">
        <f t="shared" si="0"/>
        <v>0.14</v>
      </c>
    </row>
    <row r="39" spans="1:11" ht="15">
      <c r="A39" s="14"/>
      <c r="B39" s="22" t="s">
        <v>53</v>
      </c>
      <c r="C39" s="15"/>
      <c r="D39" s="16"/>
      <c r="E39" s="16"/>
      <c r="F39" s="16"/>
      <c r="G39" s="16">
        <v>0.11</v>
      </c>
      <c r="H39" s="16">
        <v>0.12</v>
      </c>
      <c r="K39" s="17">
        <f t="shared" si="0"/>
        <v>0.13</v>
      </c>
    </row>
    <row r="40" spans="1:11" ht="51.75">
      <c r="A40" s="14"/>
      <c r="B40" s="22" t="s">
        <v>54</v>
      </c>
      <c r="C40" s="15"/>
      <c r="D40" s="16"/>
      <c r="E40" s="16"/>
      <c r="F40" s="16"/>
      <c r="G40" s="16">
        <v>0.06</v>
      </c>
      <c r="H40" s="16">
        <v>0.07</v>
      </c>
      <c r="K40" s="17">
        <f t="shared" si="0"/>
        <v>0.08</v>
      </c>
    </row>
    <row r="42" ht="15">
      <c r="A42" s="23" t="s">
        <v>55</v>
      </c>
    </row>
    <row r="43" spans="1:8" ht="15">
      <c r="A43" s="23" t="s">
        <v>56</v>
      </c>
      <c r="G43" s="24" t="s">
        <v>57</v>
      </c>
      <c r="H43" s="24"/>
    </row>
  </sheetData>
  <sheetProtection/>
  <mergeCells count="2">
    <mergeCell ref="A2:K2"/>
    <mergeCell ref="G43:H4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С. Савкина</dc:creator>
  <cp:keywords/>
  <dc:description/>
  <cp:lastModifiedBy>Светлана С. Савкина</cp:lastModifiedBy>
  <dcterms:created xsi:type="dcterms:W3CDTF">2015-12-18T10:26:49Z</dcterms:created>
  <dcterms:modified xsi:type="dcterms:W3CDTF">2015-12-18T10:29:24Z</dcterms:modified>
  <cp:category/>
  <cp:version/>
  <cp:contentType/>
  <cp:contentStatus/>
</cp:coreProperties>
</file>